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1570" windowHeight="11445"/>
  </bookViews>
  <sheets>
    <sheet name="CONR_Account" sheetId="3" r:id="rId1"/>
  </sheets>
  <definedNames>
    <definedName name="_xlnm._FilterDatabase" localSheetId="0" hidden="1">CONR_Account!$B$4:$F$11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0" i="3"/>
  <c r="D17" i="3" s="1"/>
  <c r="E17" i="3" s="1"/>
  <c r="F17" i="3" s="1"/>
  <c r="E9" i="3"/>
  <c r="E8" i="3"/>
  <c r="E7" i="3"/>
  <c r="D16" i="3" s="1"/>
  <c r="E16" i="3" s="1"/>
  <c r="F16" i="3" s="1"/>
  <c r="E6" i="3"/>
  <c r="D15" i="3" s="1"/>
  <c r="E15" i="3" s="1"/>
  <c r="F15" i="3" s="1"/>
  <c r="F18" i="3" s="1"/>
  <c r="C23" i="3" s="1"/>
  <c r="E5" i="3"/>
</calcChain>
</file>

<file path=xl/sharedStrings.xml><?xml version="1.0" encoding="utf-8"?>
<sst xmlns="http://schemas.openxmlformats.org/spreadsheetml/2006/main" count="36" uniqueCount="28">
  <si>
    <t>ProductID</t>
  </si>
  <si>
    <t>Netqty</t>
  </si>
  <si>
    <t>PositionSize</t>
  </si>
  <si>
    <t>Market</t>
  </si>
  <si>
    <t>DEBM</t>
  </si>
  <si>
    <t>German_Power</t>
  </si>
  <si>
    <t>DEBQ</t>
  </si>
  <si>
    <t>SPAN IM</t>
  </si>
  <si>
    <t>CONR</t>
  </si>
  <si>
    <t>Calculation Concentration Risk Margin</t>
  </si>
  <si>
    <t>Ø Liq. Period</t>
  </si>
  <si>
    <t>Final Results</t>
  </si>
  <si>
    <t>Cumulative 
Position</t>
  </si>
  <si>
    <t>absolute 
Cum. Position</t>
  </si>
  <si>
    <t>Hungarian_Power</t>
  </si>
  <si>
    <t>F9BM</t>
  </si>
  <si>
    <t>F9BQ</t>
  </si>
  <si>
    <t>F9BY</t>
  </si>
  <si>
    <t>G0BM</t>
  </si>
  <si>
    <t>Gas_NCG</t>
  </si>
  <si>
    <t>G0BQ</t>
  </si>
  <si>
    <t>Margin Type</t>
  </si>
  <si>
    <t>in EUR</t>
  </si>
  <si>
    <t>Positions of an account</t>
  </si>
  <si>
    <t>Concentration risk margin - principal example</t>
  </si>
  <si>
    <t>Daily Market Volume (in MWh)</t>
  </si>
  <si>
    <t>ContractSize
(in MWh)</t>
  </si>
  <si>
    <t>Liquidation
Period (in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</si>
</sst>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i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0" xfId="0" applyFont="1"/>
    <xf numFmtId="4" fontId="3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49" fontId="3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/>
    <xf numFmtId="3" fontId="3" fillId="0" borderId="0" xfId="0" applyNumberFormat="1" applyFont="1" applyBorder="1"/>
    <xf numFmtId="4" fontId="3" fillId="0" borderId="4" xfId="0" applyNumberFormat="1" applyFont="1" applyBorder="1"/>
    <xf numFmtId="0" fontId="3" fillId="0" borderId="0" xfId="0" applyFont="1" applyBorder="1"/>
    <xf numFmtId="4" fontId="3" fillId="3" borderId="5" xfId="0" applyNumberFormat="1" applyFont="1" applyFill="1" applyBorder="1"/>
    <xf numFmtId="0" fontId="5" fillId="0" borderId="0" xfId="0" applyFont="1"/>
    <xf numFmtId="4" fontId="2" fillId="2" borderId="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/>
    </xf>
    <xf numFmtId="3" fontId="3" fillId="3" borderId="6" xfId="0" applyNumberFormat="1" applyFont="1" applyFill="1" applyBorder="1"/>
    <xf numFmtId="0" fontId="3" fillId="4" borderId="5" xfId="0" applyFont="1" applyFill="1" applyBorder="1"/>
    <xf numFmtId="0" fontId="3" fillId="4" borderId="8" xfId="0" applyFont="1" applyFill="1" applyBorder="1"/>
    <xf numFmtId="0" fontId="4" fillId="4" borderId="8" xfId="0" applyFont="1" applyFill="1" applyBorder="1" applyAlignment="1">
      <alignment horizontal="right"/>
    </xf>
    <xf numFmtId="4" fontId="2" fillId="4" borderId="6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" fontId="2" fillId="2" borderId="2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/>
    <xf numFmtId="3" fontId="3" fillId="0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showGridLines="0" tabSelected="1" zoomScale="85" zoomScaleNormal="85" workbookViewId="0">
      <selection activeCell="A14" sqref="A14"/>
    </sheetView>
  </sheetViews>
  <sheetFormatPr defaultColWidth="11.42578125" defaultRowHeight="15.75" x14ac:dyDescent="0.25"/>
  <cols>
    <col min="1" max="1" width="2.42578125" style="2" customWidth="1"/>
    <col min="2" max="2" width="21.140625" style="2" customWidth="1"/>
    <col min="3" max="4" width="18.28515625" style="2" customWidth="1"/>
    <col min="5" max="6" width="18.28515625" style="3" customWidth="1"/>
    <col min="7" max="8" width="22.28515625" style="3" customWidth="1"/>
    <col min="9" max="9" width="22.28515625" style="2" customWidth="1"/>
    <col min="10" max="16384" width="11.42578125" style="2"/>
  </cols>
  <sheetData>
    <row r="1" spans="2:9" ht="33.75" x14ac:dyDescent="0.5">
      <c r="B1" s="20" t="s">
        <v>24</v>
      </c>
    </row>
    <row r="2" spans="2:9" ht="9" customHeight="1" x14ac:dyDescent="0.5">
      <c r="B2" s="20"/>
    </row>
    <row r="3" spans="2:9" ht="36" customHeight="1" x14ac:dyDescent="0.4">
      <c r="B3" s="1" t="s">
        <v>23</v>
      </c>
      <c r="H3" s="2"/>
    </row>
    <row r="4" spans="2:9" ht="31.5" x14ac:dyDescent="0.25">
      <c r="B4" s="4" t="s">
        <v>0</v>
      </c>
      <c r="C4" s="5" t="s">
        <v>1</v>
      </c>
      <c r="D4" s="21" t="s">
        <v>26</v>
      </c>
      <c r="E4" s="5" t="s">
        <v>2</v>
      </c>
      <c r="F4" s="6" t="s">
        <v>3</v>
      </c>
      <c r="G4" s="2"/>
      <c r="H4" s="2"/>
    </row>
    <row r="5" spans="2:9" x14ac:dyDescent="0.25">
      <c r="B5" s="7" t="s">
        <v>18</v>
      </c>
      <c r="C5" s="8">
        <v>-750</v>
      </c>
      <c r="D5" s="8">
        <v>720</v>
      </c>
      <c r="E5" s="8">
        <f>C5*D5</f>
        <v>-540000</v>
      </c>
      <c r="F5" s="28" t="s">
        <v>19</v>
      </c>
      <c r="G5" s="2"/>
    </row>
    <row r="6" spans="2:9" x14ac:dyDescent="0.25">
      <c r="B6" s="7" t="s">
        <v>20</v>
      </c>
      <c r="C6" s="8">
        <v>-500</v>
      </c>
      <c r="D6" s="8">
        <v>2208</v>
      </c>
      <c r="E6" s="8">
        <f t="shared" ref="E6:E11" si="0">C6*D6</f>
        <v>-1104000</v>
      </c>
      <c r="F6" s="28" t="s">
        <v>19</v>
      </c>
      <c r="G6" s="2"/>
    </row>
    <row r="7" spans="2:9" x14ac:dyDescent="0.25">
      <c r="B7" s="7" t="s">
        <v>15</v>
      </c>
      <c r="C7" s="8">
        <v>-25</v>
      </c>
      <c r="D7" s="8">
        <v>744</v>
      </c>
      <c r="E7" s="8">
        <f t="shared" si="0"/>
        <v>-18600</v>
      </c>
      <c r="F7" s="28" t="s">
        <v>14</v>
      </c>
      <c r="G7" s="2"/>
    </row>
    <row r="8" spans="2:9" x14ac:dyDescent="0.25">
      <c r="B8" s="7" t="s">
        <v>16</v>
      </c>
      <c r="C8" s="8">
        <v>100</v>
      </c>
      <c r="D8" s="8">
        <v>2208</v>
      </c>
      <c r="E8" s="8">
        <f t="shared" si="0"/>
        <v>220800</v>
      </c>
      <c r="F8" s="28" t="s">
        <v>14</v>
      </c>
      <c r="G8" s="2"/>
    </row>
    <row r="9" spans="2:9" x14ac:dyDescent="0.25">
      <c r="B9" s="7" t="s">
        <v>17</v>
      </c>
      <c r="C9" s="8">
        <v>175</v>
      </c>
      <c r="D9" s="8">
        <v>8760</v>
      </c>
      <c r="E9" s="8">
        <f t="shared" si="0"/>
        <v>1533000</v>
      </c>
      <c r="F9" s="28" t="s">
        <v>14</v>
      </c>
      <c r="G9" s="2"/>
    </row>
    <row r="10" spans="2:9" x14ac:dyDescent="0.25">
      <c r="B10" s="7" t="s">
        <v>4</v>
      </c>
      <c r="C10" s="8">
        <v>500</v>
      </c>
      <c r="D10" s="8">
        <v>744</v>
      </c>
      <c r="E10" s="8">
        <f t="shared" si="0"/>
        <v>372000</v>
      </c>
      <c r="F10" s="28" t="s">
        <v>5</v>
      </c>
      <c r="G10" s="2"/>
    </row>
    <row r="11" spans="2:9" x14ac:dyDescent="0.25">
      <c r="B11" s="9" t="s">
        <v>6</v>
      </c>
      <c r="C11" s="10">
        <v>-750</v>
      </c>
      <c r="D11" s="10">
        <v>2209</v>
      </c>
      <c r="E11" s="10">
        <f t="shared" si="0"/>
        <v>-1656750</v>
      </c>
      <c r="F11" s="29" t="s">
        <v>5</v>
      </c>
      <c r="G11" s="2"/>
    </row>
    <row r="12" spans="2:9" ht="9" customHeight="1" x14ac:dyDescent="0.25">
      <c r="B12" s="22"/>
      <c r="C12" s="8"/>
      <c r="D12" s="8"/>
      <c r="E12" s="8"/>
      <c r="F12" s="22"/>
      <c r="G12" s="2"/>
    </row>
    <row r="13" spans="2:9" ht="26.25" x14ac:dyDescent="0.4">
      <c r="B13" s="1" t="s">
        <v>9</v>
      </c>
      <c r="E13" s="2"/>
      <c r="F13" s="2"/>
      <c r="G13" s="2"/>
      <c r="I13" s="11"/>
    </row>
    <row r="14" spans="2:9" ht="31.5" x14ac:dyDescent="0.25">
      <c r="B14" s="12" t="s">
        <v>3</v>
      </c>
      <c r="C14" s="13" t="s">
        <v>25</v>
      </c>
      <c r="D14" s="13" t="s">
        <v>12</v>
      </c>
      <c r="E14" s="13" t="s">
        <v>13</v>
      </c>
      <c r="F14" s="14" t="s">
        <v>27</v>
      </c>
      <c r="H14" s="2"/>
    </row>
    <row r="15" spans="2:9" x14ac:dyDescent="0.25">
      <c r="B15" s="15" t="s">
        <v>19</v>
      </c>
      <c r="C15" s="16">
        <v>5893532</v>
      </c>
      <c r="D15" s="16">
        <f>SUMIFS($E$5:$E$11,$F$5:$F$11,$B15)</f>
        <v>-1644000</v>
      </c>
      <c r="E15" s="16">
        <f>ABS(D15)</f>
        <v>1644000</v>
      </c>
      <c r="F15" s="17">
        <f t="shared" ref="F15:F17" si="1">ABS(E15/C15)+0.3</f>
        <v>0.57894987250429786</v>
      </c>
    </row>
    <row r="16" spans="2:9" x14ac:dyDescent="0.25">
      <c r="B16" s="15" t="s">
        <v>14</v>
      </c>
      <c r="C16" s="16">
        <v>334636</v>
      </c>
      <c r="D16" s="16">
        <f>SUMIFS($E$5:$E$11,$F$5:$F$11,$B16)</f>
        <v>1735200</v>
      </c>
      <c r="E16" s="16">
        <f>ABS(D16)</f>
        <v>1735200</v>
      </c>
      <c r="F16" s="17">
        <f t="shared" ref="F16" si="2">ABS(E16/C16)+0.3</f>
        <v>5.4853357080529292</v>
      </c>
    </row>
    <row r="17" spans="2:8" x14ac:dyDescent="0.25">
      <c r="B17" s="15" t="s">
        <v>5</v>
      </c>
      <c r="C17" s="16">
        <v>25983319.039999999</v>
      </c>
      <c r="D17" s="16">
        <f>SUMIFS($E$5:$E$11,$F$5:$F$11,$B17)</f>
        <v>-1284750</v>
      </c>
      <c r="E17" s="16">
        <f t="shared" ref="E17" si="3">ABS(D17)</f>
        <v>1284750</v>
      </c>
      <c r="F17" s="17">
        <f t="shared" si="1"/>
        <v>0.3494451843516293</v>
      </c>
    </row>
    <row r="18" spans="2:8" x14ac:dyDescent="0.25">
      <c r="B18" s="24"/>
      <c r="C18" s="25"/>
      <c r="D18" s="25"/>
      <c r="E18" s="26" t="s">
        <v>10</v>
      </c>
      <c r="F18" s="27">
        <f>SUMPRODUCT(F15:F17,E15:E17)/SUM(E15:E17)</f>
        <v>2.3411266869512461</v>
      </c>
      <c r="H18" s="2"/>
    </row>
    <row r="19" spans="2:8" ht="9" customHeight="1" x14ac:dyDescent="0.25">
      <c r="B19" s="18"/>
      <c r="C19" s="18"/>
      <c r="D19" s="18"/>
      <c r="H19" s="2"/>
    </row>
    <row r="20" spans="2:8" ht="26.25" x14ac:dyDescent="0.4">
      <c r="B20" s="1" t="s">
        <v>11</v>
      </c>
    </row>
    <row r="21" spans="2:8" x14ac:dyDescent="0.25">
      <c r="B21" s="4" t="s">
        <v>21</v>
      </c>
      <c r="C21" s="30" t="s">
        <v>22</v>
      </c>
    </row>
    <row r="22" spans="2:8" x14ac:dyDescent="0.25">
      <c r="B22" s="31" t="s">
        <v>7</v>
      </c>
      <c r="C22" s="32">
        <v>13390156.5</v>
      </c>
    </row>
    <row r="23" spans="2:8" x14ac:dyDescent="0.25">
      <c r="B23" s="19" t="s">
        <v>8</v>
      </c>
      <c r="C23" s="23">
        <f>C22*MAX(0,SQRT($F$18/2)-1)</f>
        <v>1096998.706469882</v>
      </c>
    </row>
  </sheetData>
  <pageMargins left="0.7" right="0.7" top="0.78740157499999996" bottom="0.78740157499999996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CONR_Account</vt:lpstr>
    </vt:vector>
  </TitlesOfParts>
  <Company>European Energy Exchange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Sprotte</dc:creator>
  <cp:lastModifiedBy>Clara Steffes</cp:lastModifiedBy>
  <dcterms:created xsi:type="dcterms:W3CDTF">2019-06-28T11:12:13Z</dcterms:created>
  <dcterms:modified xsi:type="dcterms:W3CDTF">2019-07-10T06:58:33Z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{4218A792-9B81-4D26-AB15-6C5127E6C281}</vt:lpwstr>
  </property>
</Properties>
</file>